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S\Desktop\Рег.период 2022-2023 г\"/>
    </mc:Choice>
  </mc:AlternateContent>
  <bookViews>
    <workbookView xWindow="0" yWindow="0" windowWidth="23040" windowHeight="9396"/>
  </bookViews>
  <sheets>
    <sheet name="Лист1" sheetId="1" r:id="rId1"/>
    <sheet name="Лист2" sheetId="2" r:id="rId2"/>
  </sheets>
  <definedNames>
    <definedName name="_xlnm.Print_Titles" localSheetId="0">Лист1!$1:$3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2" i="1" l="1"/>
  <c r="Y12" i="1"/>
  <c r="X12" i="1"/>
  <c r="W12" i="1"/>
  <c r="Z6" i="1"/>
  <c r="Y6" i="1"/>
  <c r="Y8" i="1" s="1"/>
  <c r="X6" i="1"/>
  <c r="W6" i="1"/>
  <c r="W8" i="1" s="1"/>
  <c r="Y18" i="1"/>
  <c r="Y13" i="1"/>
  <c r="Y14" i="1" s="1"/>
  <c r="W13" i="1"/>
  <c r="Y7" i="1"/>
  <c r="W7" i="1"/>
  <c r="W14" i="1" l="1"/>
  <c r="C12" i="1"/>
  <c r="S18" i="1" l="1"/>
  <c r="Q18" i="1"/>
  <c r="O18" i="1"/>
  <c r="M18" i="1"/>
  <c r="K18" i="1"/>
  <c r="I18" i="1"/>
  <c r="G18" i="1"/>
  <c r="E18" i="1"/>
  <c r="C18" i="1"/>
  <c r="U13" i="1" l="1"/>
  <c r="V12" i="1"/>
  <c r="U12" i="1"/>
  <c r="U7" i="1"/>
  <c r="V6" i="1"/>
  <c r="U6" i="1"/>
  <c r="S13" i="1"/>
  <c r="T12" i="1"/>
  <c r="S12" i="1"/>
  <c r="S7" i="1"/>
  <c r="T6" i="1"/>
  <c r="S6" i="1"/>
  <c r="Q13" i="1"/>
  <c r="R12" i="1"/>
  <c r="Q12" i="1"/>
  <c r="Q14" i="1" s="1"/>
  <c r="Q7" i="1"/>
  <c r="R6" i="1"/>
  <c r="Q6" i="1"/>
  <c r="O13" i="1"/>
  <c r="P12" i="1"/>
  <c r="O12" i="1"/>
  <c r="O7" i="1"/>
  <c r="P6" i="1"/>
  <c r="O6" i="1"/>
  <c r="U14" i="1" l="1"/>
  <c r="S14" i="1"/>
  <c r="O8" i="1"/>
  <c r="S8" i="1"/>
  <c r="O14" i="1"/>
  <c r="Q8" i="1"/>
  <c r="U8" i="1"/>
  <c r="M13" i="1" l="1"/>
  <c r="N12" i="1"/>
  <c r="M12" i="1"/>
  <c r="M7" i="1"/>
  <c r="N6" i="1"/>
  <c r="M6" i="1"/>
  <c r="K13" i="1"/>
  <c r="K12" i="1"/>
  <c r="L12" i="1"/>
  <c r="K6" i="1"/>
  <c r="K7" i="1"/>
  <c r="J12" i="1"/>
  <c r="I7" i="1"/>
  <c r="I12" i="1"/>
  <c r="I6" i="1"/>
  <c r="G12" i="1"/>
  <c r="F12" i="1"/>
  <c r="E12" i="1"/>
  <c r="H12" i="1"/>
  <c r="G7" i="1"/>
  <c r="E13" i="1"/>
  <c r="E7" i="1"/>
  <c r="J6" i="1" l="1"/>
  <c r="I8" i="1" s="1"/>
  <c r="D12" i="1"/>
  <c r="I13" i="1"/>
  <c r="I14" i="1" s="1"/>
  <c r="M14" i="1"/>
  <c r="M8" i="1"/>
  <c r="G13" i="1"/>
  <c r="G14" i="1" s="1"/>
  <c r="K14" i="1"/>
  <c r="L6" i="1"/>
  <c r="K8" i="1" s="1"/>
  <c r="E6" i="1" l="1"/>
  <c r="C13" i="1"/>
  <c r="C7" i="1"/>
  <c r="H6" i="1"/>
  <c r="G6" i="1"/>
  <c r="F6" i="1"/>
  <c r="C6" i="1"/>
  <c r="D6" i="1"/>
  <c r="G8" i="1" l="1"/>
  <c r="E8" i="1"/>
  <c r="E14" i="1"/>
  <c r="C14" i="1"/>
  <c r="C8" i="1"/>
</calcChain>
</file>

<file path=xl/sharedStrings.xml><?xml version="1.0" encoding="utf-8"?>
<sst xmlns="http://schemas.openxmlformats.org/spreadsheetml/2006/main" count="55" uniqueCount="33">
  <si>
    <t>месец</t>
  </si>
  <si>
    <t>Доставчик</t>
  </si>
  <si>
    <t>№</t>
  </si>
  <si>
    <t xml:space="preserve">Булгаргаз </t>
  </si>
  <si>
    <t>м.01 2021</t>
  </si>
  <si>
    <t>"Газ Енерджи Файненс " (ГЕФ)</t>
  </si>
  <si>
    <t>м.02 2021</t>
  </si>
  <si>
    <t>м.03 2021</t>
  </si>
  <si>
    <t>м.04 2021</t>
  </si>
  <si>
    <t>м.05 2021</t>
  </si>
  <si>
    <t>м.11 2021</t>
  </si>
  <si>
    <t>м.12 2021</t>
  </si>
  <si>
    <t>м.01 2022</t>
  </si>
  <si>
    <t>м.02 2022</t>
  </si>
  <si>
    <t>м.03 2022</t>
  </si>
  <si>
    <t>Количество доставен газ (Мвтч)</t>
  </si>
  <si>
    <r>
      <t>Цена - Газ</t>
    </r>
    <r>
      <rPr>
        <sz val="11"/>
        <color rgb="FFFF0000"/>
        <rFont val="Calibri"/>
        <family val="2"/>
        <charset val="204"/>
        <scheme val="minor"/>
      </rPr>
      <t xml:space="preserve"> (лв/Мвтч)</t>
    </r>
  </si>
  <si>
    <r>
      <t xml:space="preserve">Стойност - доставка газ (р.2 х р.3) </t>
    </r>
    <r>
      <rPr>
        <sz val="11"/>
        <color rgb="FFFF0000"/>
        <rFont val="Calibri"/>
        <family val="2"/>
        <charset val="204"/>
        <scheme val="minor"/>
      </rPr>
      <t>(лева)</t>
    </r>
  </si>
  <si>
    <r>
      <t>Общо количество доставен газ (р.1, кол.3 + р.1, кол.4)</t>
    </r>
    <r>
      <rPr>
        <sz val="11"/>
        <color rgb="FFFF0000"/>
        <rFont val="Calibri"/>
        <family val="2"/>
        <charset val="204"/>
        <scheme val="minor"/>
      </rPr>
      <t xml:space="preserve"> (Мвтч)</t>
    </r>
  </si>
  <si>
    <r>
      <t>Средно претеглена цена газ  (р.3, кол.3 + р.3, кол.4)/р.4</t>
    </r>
    <r>
      <rPr>
        <sz val="11"/>
        <color rgb="FFFF0000"/>
        <rFont val="Calibri"/>
        <family val="2"/>
        <charset val="204"/>
        <scheme val="minor"/>
      </rPr>
      <t xml:space="preserve"> (лв/Мвтч)</t>
    </r>
  </si>
  <si>
    <r>
      <t>Количество пренесен газ</t>
    </r>
    <r>
      <rPr>
        <sz val="11"/>
        <color rgb="FFFF0000"/>
        <rFont val="Calibri"/>
        <family val="2"/>
        <charset val="204"/>
        <scheme val="minor"/>
      </rPr>
      <t xml:space="preserve"> (Мвтч)</t>
    </r>
  </si>
  <si>
    <r>
      <t xml:space="preserve">Общо количество пренесен газ (р.6, кол.3+р.6, кол.4) </t>
    </r>
    <r>
      <rPr>
        <sz val="11"/>
        <color rgb="FFFF0000"/>
        <rFont val="Calibri"/>
        <family val="2"/>
        <charset val="204"/>
        <scheme val="minor"/>
      </rPr>
      <t>(Мвтч)</t>
    </r>
  </si>
  <si>
    <r>
      <t xml:space="preserve">Стойност - пренос (р.6 х р.7) </t>
    </r>
    <r>
      <rPr>
        <sz val="11"/>
        <color rgb="FFFF0000"/>
        <rFont val="Calibri"/>
        <family val="2"/>
        <charset val="204"/>
        <scheme val="minor"/>
      </rPr>
      <t>(лева)</t>
    </r>
  </si>
  <si>
    <r>
      <t xml:space="preserve">Цена - Пренос </t>
    </r>
    <r>
      <rPr>
        <sz val="11"/>
        <color rgb="FFFF0000"/>
        <rFont val="Calibri"/>
        <family val="2"/>
        <charset val="204"/>
        <scheme val="minor"/>
      </rPr>
      <t>(лв/Мвтч)</t>
    </r>
  </si>
  <si>
    <r>
      <t>Средно претеглена цена пренос (р.8, кол.3 + р.8, кол.4)/р.9</t>
    </r>
    <r>
      <rPr>
        <sz val="11"/>
        <color rgb="FFFF0000"/>
        <rFont val="Calibri"/>
        <family val="2"/>
        <charset val="204"/>
        <scheme val="minor"/>
      </rPr>
      <t xml:space="preserve"> (лв/Мвтч)</t>
    </r>
  </si>
  <si>
    <r>
      <t xml:space="preserve">Количество пренесен газ </t>
    </r>
    <r>
      <rPr>
        <sz val="11"/>
        <color rgb="FFFF0000"/>
        <rFont val="Calibri"/>
        <family val="2"/>
        <charset val="204"/>
        <scheme val="minor"/>
      </rPr>
      <t>(Мвтч)</t>
    </r>
  </si>
  <si>
    <r>
      <t xml:space="preserve">Платен достъп (капацитет) </t>
    </r>
    <r>
      <rPr>
        <sz val="11"/>
        <color rgb="FFFF0000"/>
        <rFont val="Calibri"/>
        <family val="2"/>
        <charset val="204"/>
        <scheme val="minor"/>
      </rPr>
      <t>(лева)</t>
    </r>
  </si>
  <si>
    <r>
      <t>Средно претеглена цена капацитет (р. 12, кол. 3 + р.12, кол.4)/р.11,кол.3+р.11,кол.4</t>
    </r>
    <r>
      <rPr>
        <sz val="11"/>
        <color rgb="FFFF0000"/>
        <rFont val="Calibri"/>
        <family val="2"/>
        <charset val="204"/>
        <scheme val="minor"/>
      </rPr>
      <t xml:space="preserve"> (лв/Мвтч)</t>
    </r>
  </si>
  <si>
    <t>м.04 2022</t>
  </si>
  <si>
    <t>м.05 2022</t>
  </si>
  <si>
    <t>Забележки:</t>
  </si>
  <si>
    <t>1. Количестната природен газ са за пълната консумация (ко-генератор и котли)</t>
  </si>
  <si>
    <t>2. Цената на достъп (капацитет) е на база реално резервирания такъв в отдерните периоди и за отделните достовчици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</si>
</sst>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2" fontId="3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workbookViewId="0">
      <pane ySplit="1" topLeftCell="A2" activePane="bottomLeft" state="frozen"/>
      <selection pane="bottomLeft" activeCell="J25" sqref="J25"/>
    </sheetView>
  </sheetViews>
  <sheetFormatPr defaultRowHeight="14.4" x14ac:dyDescent="0.3"/>
  <cols>
    <col min="1" max="1" width="6.6640625" style="1" customWidth="1"/>
    <col min="2" max="2" width="30.21875" style="3" customWidth="1"/>
    <col min="3" max="3" width="10.21875" style="3" customWidth="1"/>
    <col min="4" max="4" width="10.5546875" style="3" customWidth="1"/>
    <col min="5" max="5" width="10.33203125" style="3" customWidth="1"/>
    <col min="6" max="6" width="10.88671875" style="3" customWidth="1"/>
    <col min="7" max="8" width="9.88671875" style="3" customWidth="1"/>
    <col min="9" max="9" width="10.21875" style="3" customWidth="1"/>
    <col min="10" max="10" width="10.44140625" style="3" bestFit="1" customWidth="1"/>
    <col min="11" max="11" width="9.6640625" style="3" customWidth="1"/>
    <col min="12" max="12" width="8.88671875" style="3" customWidth="1"/>
    <col min="13" max="13" width="9.77734375" style="3" customWidth="1"/>
    <col min="14" max="14" width="11.44140625" style="3" bestFit="1" customWidth="1"/>
    <col min="15" max="15" width="9.77734375" style="3" customWidth="1"/>
    <col min="16" max="16" width="10.44140625" style="3" bestFit="1" customWidth="1"/>
    <col min="17" max="17" width="9.77734375" style="3" customWidth="1"/>
    <col min="18" max="18" width="11.44140625" style="3" bestFit="1" customWidth="1"/>
    <col min="19" max="19" width="9.5546875" style="3" customWidth="1"/>
    <col min="20" max="20" width="9.44140625" style="3" bestFit="1" customWidth="1"/>
    <col min="21" max="21" width="9.109375" style="3" bestFit="1" customWidth="1"/>
    <col min="22" max="22" width="9.77734375" style="3" customWidth="1"/>
    <col min="23" max="23" width="9.44140625" style="3" customWidth="1"/>
    <col min="24" max="24" width="9.33203125" style="3" customWidth="1"/>
    <col min="25" max="25" width="10.33203125" style="3" customWidth="1"/>
    <col min="26" max="16384" width="8.88671875" style="3"/>
  </cols>
  <sheetData>
    <row r="1" spans="1:26" s="2" customFormat="1" x14ac:dyDescent="0.3">
      <c r="A1" s="12" t="s">
        <v>2</v>
      </c>
      <c r="B1" s="12" t="s">
        <v>0</v>
      </c>
      <c r="C1" s="27" t="s">
        <v>4</v>
      </c>
      <c r="D1" s="27"/>
      <c r="E1" s="27" t="s">
        <v>6</v>
      </c>
      <c r="F1" s="27"/>
      <c r="G1" s="27" t="s">
        <v>7</v>
      </c>
      <c r="H1" s="27"/>
      <c r="I1" s="27" t="s">
        <v>8</v>
      </c>
      <c r="J1" s="27"/>
      <c r="K1" s="27" t="s">
        <v>9</v>
      </c>
      <c r="L1" s="27"/>
      <c r="M1" s="27" t="s">
        <v>10</v>
      </c>
      <c r="N1" s="27"/>
      <c r="O1" s="27" t="s">
        <v>11</v>
      </c>
      <c r="P1" s="27"/>
      <c r="Q1" s="27" t="s">
        <v>12</v>
      </c>
      <c r="R1" s="27"/>
      <c r="S1" s="27" t="s">
        <v>13</v>
      </c>
      <c r="T1" s="27"/>
      <c r="U1" s="27" t="s">
        <v>14</v>
      </c>
      <c r="V1" s="28"/>
      <c r="W1" s="27" t="s">
        <v>28</v>
      </c>
      <c r="X1" s="28"/>
      <c r="Y1" s="27" t="s">
        <v>29</v>
      </c>
      <c r="Z1" s="27"/>
    </row>
    <row r="2" spans="1:26" s="1" customFormat="1" ht="57.6" x14ac:dyDescent="0.3">
      <c r="A2" s="13"/>
      <c r="B2" s="13" t="s">
        <v>1</v>
      </c>
      <c r="C2" s="14" t="s">
        <v>3</v>
      </c>
      <c r="D2" s="14" t="s">
        <v>5</v>
      </c>
      <c r="E2" s="14" t="s">
        <v>3</v>
      </c>
      <c r="F2" s="14" t="s">
        <v>5</v>
      </c>
      <c r="G2" s="14" t="s">
        <v>3</v>
      </c>
      <c r="H2" s="14" t="s">
        <v>5</v>
      </c>
      <c r="I2" s="14" t="s">
        <v>3</v>
      </c>
      <c r="J2" s="14" t="s">
        <v>5</v>
      </c>
      <c r="K2" s="14" t="s">
        <v>3</v>
      </c>
      <c r="L2" s="14" t="s">
        <v>5</v>
      </c>
      <c r="M2" s="14" t="s">
        <v>3</v>
      </c>
      <c r="N2" s="14" t="s">
        <v>5</v>
      </c>
      <c r="O2" s="14" t="s">
        <v>3</v>
      </c>
      <c r="P2" s="14" t="s">
        <v>5</v>
      </c>
      <c r="Q2" s="14" t="s">
        <v>3</v>
      </c>
      <c r="R2" s="14" t="s">
        <v>5</v>
      </c>
      <c r="S2" s="14" t="s">
        <v>3</v>
      </c>
      <c r="T2" s="14" t="s">
        <v>5</v>
      </c>
      <c r="U2" s="14" t="s">
        <v>3</v>
      </c>
      <c r="V2" s="14" t="s">
        <v>5</v>
      </c>
      <c r="W2" s="14" t="s">
        <v>3</v>
      </c>
      <c r="X2" s="14" t="s">
        <v>5</v>
      </c>
      <c r="Y2" s="14" t="s">
        <v>3</v>
      </c>
      <c r="Z2" s="14" t="s">
        <v>5</v>
      </c>
    </row>
    <row r="3" spans="1:26" s="1" customFormat="1" x14ac:dyDescent="0.3">
      <c r="A3" s="12">
        <v>1</v>
      </c>
      <c r="B3" s="15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  <c r="I3" s="16">
        <v>9</v>
      </c>
      <c r="J3" s="16">
        <v>10</v>
      </c>
      <c r="K3" s="16">
        <v>11</v>
      </c>
      <c r="L3" s="16">
        <v>12</v>
      </c>
      <c r="M3" s="16">
        <v>13</v>
      </c>
      <c r="N3" s="16">
        <v>14</v>
      </c>
      <c r="O3" s="16">
        <v>15</v>
      </c>
      <c r="P3" s="16">
        <v>16</v>
      </c>
      <c r="Q3" s="16">
        <v>17</v>
      </c>
      <c r="R3" s="16">
        <v>18</v>
      </c>
      <c r="S3" s="16">
        <v>19</v>
      </c>
      <c r="T3" s="16">
        <v>20</v>
      </c>
      <c r="U3" s="16">
        <v>21</v>
      </c>
      <c r="V3" s="16">
        <v>22</v>
      </c>
      <c r="W3" s="12">
        <v>23</v>
      </c>
      <c r="X3" s="12">
        <v>24</v>
      </c>
      <c r="Y3" s="12">
        <v>25</v>
      </c>
      <c r="Z3" s="12">
        <v>26</v>
      </c>
    </row>
    <row r="4" spans="1:26" x14ac:dyDescent="0.3">
      <c r="A4" s="12">
        <v>1</v>
      </c>
      <c r="B4" s="17" t="s">
        <v>15</v>
      </c>
      <c r="C4" s="11">
        <v>625.31899999999996</v>
      </c>
      <c r="D4" s="11">
        <v>4631.6099999999997</v>
      </c>
      <c r="E4" s="11">
        <v>1105.0450000000001</v>
      </c>
      <c r="F4" s="11">
        <v>1804.8989999999999</v>
      </c>
      <c r="G4" s="11">
        <v>1857.598</v>
      </c>
      <c r="H4" s="11">
        <v>3503.4650000000001</v>
      </c>
      <c r="I4" s="11">
        <v>3781.9270000000001</v>
      </c>
      <c r="J4" s="18">
        <v>360</v>
      </c>
      <c r="K4" s="11">
        <v>655.74300000000005</v>
      </c>
      <c r="L4" s="18">
        <v>810</v>
      </c>
      <c r="M4" s="11">
        <v>1380.7809999999999</v>
      </c>
      <c r="N4" s="11">
        <v>2173.819</v>
      </c>
      <c r="O4" s="11">
        <v>3215.6640000000002</v>
      </c>
      <c r="P4" s="18">
        <v>1115</v>
      </c>
      <c r="Q4" s="11">
        <v>973.40200000000004</v>
      </c>
      <c r="R4" s="18">
        <v>3055</v>
      </c>
      <c r="S4" s="11">
        <v>3986.1819999999998</v>
      </c>
      <c r="T4" s="18">
        <v>140</v>
      </c>
      <c r="U4" s="11">
        <v>620</v>
      </c>
      <c r="V4" s="11">
        <v>3250</v>
      </c>
      <c r="W4" s="11">
        <v>220</v>
      </c>
      <c r="X4" s="11">
        <v>1400</v>
      </c>
      <c r="Y4" s="11"/>
      <c r="Z4" s="11"/>
    </row>
    <row r="5" spans="1:26" x14ac:dyDescent="0.3">
      <c r="A5" s="12">
        <v>2</v>
      </c>
      <c r="B5" s="19" t="s">
        <v>16</v>
      </c>
      <c r="C5" s="11">
        <v>26.93</v>
      </c>
      <c r="D5" s="11">
        <v>26.93</v>
      </c>
      <c r="E5" s="11">
        <v>30.39</v>
      </c>
      <c r="F5" s="11">
        <v>30.39</v>
      </c>
      <c r="G5" s="11">
        <v>28.64</v>
      </c>
      <c r="H5" s="11">
        <v>28.64</v>
      </c>
      <c r="I5" s="11">
        <v>33.380000000000003</v>
      </c>
      <c r="J5" s="11">
        <v>33.19</v>
      </c>
      <c r="K5" s="11">
        <v>37.71</v>
      </c>
      <c r="L5" s="11">
        <v>37.71</v>
      </c>
      <c r="M5" s="11">
        <v>93.19</v>
      </c>
      <c r="N5" s="22">
        <v>80.680000000000007</v>
      </c>
      <c r="O5" s="11">
        <v>102.33</v>
      </c>
      <c r="P5" s="24">
        <v>102.33</v>
      </c>
      <c r="Q5" s="11">
        <v>133.81</v>
      </c>
      <c r="R5" s="24">
        <v>117.73099999999999</v>
      </c>
      <c r="S5" s="11">
        <v>110.28</v>
      </c>
      <c r="T5" s="20">
        <v>114.18129999999999</v>
      </c>
      <c r="U5" s="11">
        <v>114.13</v>
      </c>
      <c r="V5" s="11">
        <v>114.13</v>
      </c>
      <c r="W5" s="11">
        <v>148</v>
      </c>
      <c r="X5" s="11">
        <v>148</v>
      </c>
      <c r="Y5" s="11"/>
      <c r="Z5" s="11"/>
    </row>
    <row r="6" spans="1:26" ht="28.8" x14ac:dyDescent="0.3">
      <c r="A6" s="12">
        <v>3</v>
      </c>
      <c r="B6" s="17" t="s">
        <v>17</v>
      </c>
      <c r="C6" s="20">
        <f t="shared" ref="C6:H6" si="0">+C4*C5</f>
        <v>16839.840669999998</v>
      </c>
      <c r="D6" s="20">
        <f t="shared" si="0"/>
        <v>124729.25729999998</v>
      </c>
      <c r="E6" s="20">
        <f t="shared" si="0"/>
        <v>33582.31755</v>
      </c>
      <c r="F6" s="20">
        <f t="shared" si="0"/>
        <v>54850.88061</v>
      </c>
      <c r="G6" s="20">
        <f t="shared" si="0"/>
        <v>53201.606720000003</v>
      </c>
      <c r="H6" s="20">
        <f t="shared" si="0"/>
        <v>100339.23760000001</v>
      </c>
      <c r="I6" s="20">
        <f t="shared" ref="I6" si="1">+I4*I5</f>
        <v>126240.72326000001</v>
      </c>
      <c r="J6" s="20">
        <f t="shared" ref="J6" si="2">+J4*J5</f>
        <v>11948.4</v>
      </c>
      <c r="K6" s="20">
        <f t="shared" ref="K6" si="3">+K4*K5</f>
        <v>24728.068530000004</v>
      </c>
      <c r="L6" s="20">
        <f t="shared" ref="L6" si="4">+L4*L5</f>
        <v>30545.100000000002</v>
      </c>
      <c r="M6" s="20">
        <f t="shared" ref="M6:N6" si="5">+M4*M5</f>
        <v>128674.98138999999</v>
      </c>
      <c r="N6" s="20">
        <f t="shared" si="5"/>
        <v>175383.71692000001</v>
      </c>
      <c r="O6" s="20">
        <f t="shared" ref="O6:Z6" si="6">+O4*O5</f>
        <v>329058.89712000004</v>
      </c>
      <c r="P6" s="20">
        <f t="shared" si="6"/>
        <v>114097.95</v>
      </c>
      <c r="Q6" s="20">
        <f t="shared" si="6"/>
        <v>130250.92162000001</v>
      </c>
      <c r="R6" s="20">
        <f t="shared" si="6"/>
        <v>359668.20499999996</v>
      </c>
      <c r="S6" s="20">
        <f t="shared" si="6"/>
        <v>439596.15096</v>
      </c>
      <c r="T6" s="20">
        <f t="shared" si="6"/>
        <v>15985.382</v>
      </c>
      <c r="U6" s="20">
        <f t="shared" si="6"/>
        <v>70760.599999999991</v>
      </c>
      <c r="V6" s="20">
        <f t="shared" si="6"/>
        <v>370922.5</v>
      </c>
      <c r="W6" s="20">
        <f t="shared" si="6"/>
        <v>32560</v>
      </c>
      <c r="X6" s="20">
        <f t="shared" si="6"/>
        <v>207200</v>
      </c>
      <c r="Y6" s="20">
        <f t="shared" si="6"/>
        <v>0</v>
      </c>
      <c r="Z6" s="20">
        <f t="shared" si="6"/>
        <v>0</v>
      </c>
    </row>
    <row r="7" spans="1:26" ht="28.8" x14ac:dyDescent="0.3">
      <c r="A7" s="12">
        <v>4</v>
      </c>
      <c r="B7" s="10" t="s">
        <v>18</v>
      </c>
      <c r="C7" s="25">
        <f>C4+D4</f>
        <v>5256.9290000000001</v>
      </c>
      <c r="D7" s="25"/>
      <c r="E7" s="25">
        <f>E4+F4</f>
        <v>2909.944</v>
      </c>
      <c r="F7" s="25"/>
      <c r="G7" s="25">
        <f>G4+H4</f>
        <v>5361.0630000000001</v>
      </c>
      <c r="H7" s="25"/>
      <c r="I7" s="25">
        <f>I4+J4</f>
        <v>4141.9269999999997</v>
      </c>
      <c r="J7" s="25"/>
      <c r="K7" s="25">
        <f>K4+L4</f>
        <v>1465.7429999999999</v>
      </c>
      <c r="L7" s="25"/>
      <c r="M7" s="25">
        <f>M4+N4</f>
        <v>3554.6</v>
      </c>
      <c r="N7" s="25"/>
      <c r="O7" s="25">
        <f>O4+P4</f>
        <v>4330.6640000000007</v>
      </c>
      <c r="P7" s="25"/>
      <c r="Q7" s="25">
        <f>Q4+R4</f>
        <v>4028.402</v>
      </c>
      <c r="R7" s="25"/>
      <c r="S7" s="25">
        <f>S4+T4</f>
        <v>4126.1819999999998</v>
      </c>
      <c r="T7" s="25"/>
      <c r="U7" s="25">
        <f>U4+V4</f>
        <v>3870</v>
      </c>
      <c r="V7" s="25"/>
      <c r="W7" s="25">
        <f>W4+X4</f>
        <v>1620</v>
      </c>
      <c r="X7" s="25"/>
      <c r="Y7" s="25">
        <f>Y4+Z4</f>
        <v>0</v>
      </c>
      <c r="Z7" s="25"/>
    </row>
    <row r="8" spans="1:26" ht="28.8" x14ac:dyDescent="0.3">
      <c r="A8" s="12">
        <v>5</v>
      </c>
      <c r="B8" s="23" t="s">
        <v>19</v>
      </c>
      <c r="C8" s="25">
        <f>+(C6+D6)/C7</f>
        <v>26.929999999999996</v>
      </c>
      <c r="D8" s="25"/>
      <c r="E8" s="25">
        <f>+(E6+F6)/E7</f>
        <v>30.39</v>
      </c>
      <c r="F8" s="25"/>
      <c r="G8" s="25">
        <f>+(G6+H6)/G7</f>
        <v>28.64</v>
      </c>
      <c r="H8" s="25"/>
      <c r="I8" s="29">
        <f>+(I6+J6)/I7</f>
        <v>33.363485947482907</v>
      </c>
      <c r="J8" s="29"/>
      <c r="K8" s="25">
        <f>+(K6+L6)/K7</f>
        <v>37.710000000000008</v>
      </c>
      <c r="L8" s="25"/>
      <c r="M8" s="29">
        <f>+(M6+N6)/M7</f>
        <v>85.539497639678174</v>
      </c>
      <c r="N8" s="29"/>
      <c r="O8" s="29">
        <f>+(O6+P6)/O7</f>
        <v>102.33</v>
      </c>
      <c r="P8" s="29"/>
      <c r="Q8" s="29">
        <f>+(Q6+R6)/Q7</f>
        <v>121.61624550380026</v>
      </c>
      <c r="R8" s="29"/>
      <c r="S8" s="29">
        <f>+(S6+T6)/S7</f>
        <v>110.41236982760334</v>
      </c>
      <c r="T8" s="29"/>
      <c r="U8" s="25">
        <f>+(U6+V6)/U7</f>
        <v>114.13</v>
      </c>
      <c r="V8" s="25"/>
      <c r="W8" s="25">
        <f>+(W6+X6)/W7</f>
        <v>148</v>
      </c>
      <c r="X8" s="25"/>
      <c r="Y8" s="25" t="e">
        <f>+(Y6+Z6)/Y7</f>
        <v>#DIV/0!</v>
      </c>
      <c r="Z8" s="25"/>
    </row>
    <row r="9" spans="1:26" ht="9.6" customHeight="1" x14ac:dyDescent="0.3">
      <c r="A9" s="2"/>
      <c r="B9" s="5"/>
      <c r="C9" s="7"/>
      <c r="D9" s="7"/>
      <c r="E9" s="4"/>
      <c r="F9" s="4"/>
      <c r="G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6" x14ac:dyDescent="0.3">
      <c r="A10" s="12">
        <v>6</v>
      </c>
      <c r="B10" s="10" t="s">
        <v>20</v>
      </c>
      <c r="C10" s="11">
        <v>625.31899999999996</v>
      </c>
      <c r="D10" s="11">
        <v>4631.6099999999997</v>
      </c>
      <c r="E10" s="11">
        <v>1105.0450000000001</v>
      </c>
      <c r="F10" s="11">
        <v>1804.8989999999999</v>
      </c>
      <c r="G10" s="11">
        <v>1857.598</v>
      </c>
      <c r="H10" s="11">
        <v>3503.4650000000001</v>
      </c>
      <c r="I10" s="11">
        <v>3781.9270000000001</v>
      </c>
      <c r="J10" s="18">
        <v>360</v>
      </c>
      <c r="K10" s="11">
        <v>655.74300000000005</v>
      </c>
      <c r="L10" s="18">
        <v>810</v>
      </c>
      <c r="M10" s="11">
        <v>1380.7809999999999</v>
      </c>
      <c r="N10" s="11">
        <v>2173.819</v>
      </c>
      <c r="O10" s="11">
        <v>3215.6640000000002</v>
      </c>
      <c r="P10" s="18">
        <v>1115</v>
      </c>
      <c r="Q10" s="11">
        <v>973.40200000000004</v>
      </c>
      <c r="R10" s="18">
        <v>3055</v>
      </c>
      <c r="S10" s="11">
        <v>3986.1819999999998</v>
      </c>
      <c r="T10" s="18">
        <v>140</v>
      </c>
      <c r="U10" s="11">
        <v>620</v>
      </c>
      <c r="V10" s="11">
        <v>3250</v>
      </c>
      <c r="W10" s="11">
        <v>220</v>
      </c>
      <c r="X10" s="11">
        <v>1400</v>
      </c>
      <c r="Y10" s="11"/>
      <c r="Z10" s="11"/>
    </row>
    <row r="11" spans="1:26" x14ac:dyDescent="0.3">
      <c r="A11" s="12">
        <v>7</v>
      </c>
      <c r="B11" s="17" t="s">
        <v>23</v>
      </c>
      <c r="C11" s="11">
        <v>0.64959999999999996</v>
      </c>
      <c r="D11" s="11">
        <v>0.75560000000000005</v>
      </c>
      <c r="E11" s="11">
        <v>0.64959999999999996</v>
      </c>
      <c r="F11" s="11">
        <v>0.75560000000000005</v>
      </c>
      <c r="G11" s="11">
        <v>0.64959999999999996</v>
      </c>
      <c r="H11" s="11">
        <v>0.75560000000000005</v>
      </c>
      <c r="I11" s="11">
        <v>0.64959999999999996</v>
      </c>
      <c r="J11" s="11">
        <v>0.76359999999999995</v>
      </c>
      <c r="K11" s="11">
        <v>0.64959999999999996</v>
      </c>
      <c r="L11" s="11">
        <v>0.76359999999999995</v>
      </c>
      <c r="M11" s="11">
        <v>0.69630000000000003</v>
      </c>
      <c r="N11" s="11">
        <v>0.70609999999999995</v>
      </c>
      <c r="O11" s="11">
        <v>0.69630000000000003</v>
      </c>
      <c r="P11" s="11">
        <v>0.70609999999999995</v>
      </c>
      <c r="Q11" s="11">
        <v>0.69630000000000003</v>
      </c>
      <c r="R11" s="11">
        <v>0.70609999999999995</v>
      </c>
      <c r="S11" s="11">
        <v>0.69630000000000003</v>
      </c>
      <c r="T11" s="11">
        <v>0.70609999999999995</v>
      </c>
      <c r="U11" s="11">
        <v>0.7</v>
      </c>
      <c r="V11" s="11">
        <v>0.7</v>
      </c>
      <c r="W11" s="11">
        <v>0.7</v>
      </c>
      <c r="X11" s="11">
        <v>0.7</v>
      </c>
      <c r="Y11" s="11"/>
      <c r="Z11" s="11"/>
    </row>
    <row r="12" spans="1:26" ht="28.8" x14ac:dyDescent="0.3">
      <c r="A12" s="12">
        <v>8</v>
      </c>
      <c r="B12" s="17" t="s">
        <v>22</v>
      </c>
      <c r="C12" s="20">
        <f>C10*C11</f>
        <v>406.20722239999992</v>
      </c>
      <c r="D12" s="20">
        <f t="shared" ref="D12:Z12" si="7">+D10*D11</f>
        <v>3499.6445159999998</v>
      </c>
      <c r="E12" s="20">
        <f t="shared" si="7"/>
        <v>717.83723199999997</v>
      </c>
      <c r="F12" s="20">
        <f t="shared" si="7"/>
        <v>1363.7816843999999</v>
      </c>
      <c r="G12" s="20">
        <f t="shared" si="7"/>
        <v>1206.6956607999998</v>
      </c>
      <c r="H12" s="20">
        <f t="shared" si="7"/>
        <v>2647.2181540000001</v>
      </c>
      <c r="I12" s="20">
        <f t="shared" si="7"/>
        <v>2456.7397791999997</v>
      </c>
      <c r="J12" s="20">
        <f t="shared" si="7"/>
        <v>274.89599999999996</v>
      </c>
      <c r="K12" s="20">
        <f t="shared" si="7"/>
        <v>425.97065279999998</v>
      </c>
      <c r="L12" s="20">
        <f t="shared" si="7"/>
        <v>618.51599999999996</v>
      </c>
      <c r="M12" s="20">
        <f t="shared" si="7"/>
        <v>961.43781030000002</v>
      </c>
      <c r="N12" s="20">
        <f t="shared" si="7"/>
        <v>1534.9335958999998</v>
      </c>
      <c r="O12" s="20">
        <f t="shared" si="7"/>
        <v>2239.0668432000002</v>
      </c>
      <c r="P12" s="20">
        <f t="shared" si="7"/>
        <v>787.30149999999992</v>
      </c>
      <c r="Q12" s="20">
        <f t="shared" si="7"/>
        <v>677.77981260000001</v>
      </c>
      <c r="R12" s="20">
        <f t="shared" si="7"/>
        <v>2157.1354999999999</v>
      </c>
      <c r="S12" s="20">
        <f t="shared" si="7"/>
        <v>2775.5785265999998</v>
      </c>
      <c r="T12" s="20">
        <f t="shared" si="7"/>
        <v>98.853999999999999</v>
      </c>
      <c r="U12" s="20">
        <f t="shared" si="7"/>
        <v>434</v>
      </c>
      <c r="V12" s="20">
        <f t="shared" si="7"/>
        <v>2275</v>
      </c>
      <c r="W12" s="20">
        <f t="shared" si="7"/>
        <v>154</v>
      </c>
      <c r="X12" s="20">
        <f t="shared" si="7"/>
        <v>979.99999999999989</v>
      </c>
      <c r="Y12" s="20">
        <f t="shared" si="7"/>
        <v>0</v>
      </c>
      <c r="Z12" s="20">
        <f t="shared" si="7"/>
        <v>0</v>
      </c>
    </row>
    <row r="13" spans="1:26" ht="28.8" x14ac:dyDescent="0.3">
      <c r="A13" s="12">
        <v>9</v>
      </c>
      <c r="B13" s="10" t="s">
        <v>21</v>
      </c>
      <c r="C13" s="25">
        <f>+C10+D10</f>
        <v>5256.9290000000001</v>
      </c>
      <c r="D13" s="25"/>
      <c r="E13" s="25">
        <f>+E10+F10</f>
        <v>2909.944</v>
      </c>
      <c r="F13" s="25"/>
      <c r="G13" s="25">
        <f>+G10+H10</f>
        <v>5361.0630000000001</v>
      </c>
      <c r="H13" s="25"/>
      <c r="I13" s="25">
        <f>+I10+J10</f>
        <v>4141.9269999999997</v>
      </c>
      <c r="J13" s="25"/>
      <c r="K13" s="25">
        <f>+K10+L10</f>
        <v>1465.7429999999999</v>
      </c>
      <c r="L13" s="25"/>
      <c r="M13" s="25">
        <f>+M10+N10</f>
        <v>3554.6</v>
      </c>
      <c r="N13" s="25"/>
      <c r="O13" s="25">
        <f>+O10+P10</f>
        <v>4330.6640000000007</v>
      </c>
      <c r="P13" s="25"/>
      <c r="Q13" s="25">
        <f>+Q10+R10</f>
        <v>4028.402</v>
      </c>
      <c r="R13" s="25"/>
      <c r="S13" s="25">
        <f>+S10+T10</f>
        <v>4126.1819999999998</v>
      </c>
      <c r="T13" s="25"/>
      <c r="U13" s="25">
        <f>+U10+V10</f>
        <v>3870</v>
      </c>
      <c r="V13" s="25"/>
      <c r="W13" s="25">
        <f>+W10+X10</f>
        <v>1620</v>
      </c>
      <c r="X13" s="25"/>
      <c r="Y13" s="25">
        <f>+Y10+Z10</f>
        <v>0</v>
      </c>
      <c r="Z13" s="25"/>
    </row>
    <row r="14" spans="1:26" ht="43.2" x14ac:dyDescent="0.3">
      <c r="A14" s="12">
        <v>10</v>
      </c>
      <c r="B14" s="10" t="s">
        <v>24</v>
      </c>
      <c r="C14" s="26">
        <f>+(C12+D12)/C13</f>
        <v>0.7429911528955403</v>
      </c>
      <c r="D14" s="26"/>
      <c r="E14" s="26">
        <f>+(E12+F12)/E13</f>
        <v>0.71534672708478231</v>
      </c>
      <c r="F14" s="26"/>
      <c r="G14" s="26">
        <f>+(G12+H12)/G13</f>
        <v>0.71887120423692097</v>
      </c>
      <c r="H14" s="26"/>
      <c r="I14" s="26">
        <f>+(I12+J12)/I13</f>
        <v>0.65950843151026084</v>
      </c>
      <c r="J14" s="26"/>
      <c r="K14" s="26">
        <f>+(K12+L12)/K13</f>
        <v>0.71259876581365222</v>
      </c>
      <c r="L14" s="26"/>
      <c r="M14" s="26">
        <f>+(M12+N12)/M13</f>
        <v>0.70229319929105949</v>
      </c>
      <c r="N14" s="26"/>
      <c r="O14" s="26">
        <f>+(O12+P12)/O13</f>
        <v>0.6988231696571241</v>
      </c>
      <c r="P14" s="26"/>
      <c r="Q14" s="26">
        <f>+(Q12+R12)/Q13</f>
        <v>0.70373197923146702</v>
      </c>
      <c r="R14" s="26"/>
      <c r="S14" s="26">
        <f>+(S12+T12)/S13</f>
        <v>0.69663251078115307</v>
      </c>
      <c r="T14" s="26"/>
      <c r="U14" s="26">
        <f>+(U12+V12)/U13</f>
        <v>0.7</v>
      </c>
      <c r="V14" s="26"/>
      <c r="W14" s="26">
        <f>+(W12+X12)/W13</f>
        <v>0.7</v>
      </c>
      <c r="X14" s="26"/>
      <c r="Y14" s="25" t="e">
        <f>+(Y12+Z12)/Y13</f>
        <v>#DIV/0!</v>
      </c>
      <c r="Z14" s="25"/>
    </row>
    <row r="15" spans="1:26" ht="10.199999999999999" customHeight="1" x14ac:dyDescent="0.3">
      <c r="A15" s="2"/>
      <c r="B15" s="5"/>
      <c r="C15" s="7"/>
      <c r="D15" s="7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6" s="4" customFormat="1" x14ac:dyDescent="0.3">
      <c r="A16" s="12">
        <v>11</v>
      </c>
      <c r="B16" s="10" t="s">
        <v>25</v>
      </c>
      <c r="C16" s="11">
        <v>625.31899999999996</v>
      </c>
      <c r="D16" s="11">
        <v>4631.6099999999997</v>
      </c>
      <c r="E16" s="11">
        <v>1105.0450000000001</v>
      </c>
      <c r="F16" s="11">
        <v>1804.8989999999999</v>
      </c>
      <c r="G16" s="11">
        <v>1857.598</v>
      </c>
      <c r="H16" s="11">
        <v>3503.4650000000001</v>
      </c>
      <c r="I16" s="11">
        <v>3781.9270000000001</v>
      </c>
      <c r="J16" s="18">
        <v>360</v>
      </c>
      <c r="K16" s="11">
        <v>655.74300000000005</v>
      </c>
      <c r="L16" s="18">
        <v>810</v>
      </c>
      <c r="M16" s="11">
        <v>1380.7809999999999</v>
      </c>
      <c r="N16" s="11">
        <v>2173.819</v>
      </c>
      <c r="O16" s="11">
        <v>3215.6640000000002</v>
      </c>
      <c r="P16" s="18">
        <v>1115</v>
      </c>
      <c r="Q16" s="11">
        <v>973.40200000000004</v>
      </c>
      <c r="R16" s="18">
        <v>3055</v>
      </c>
      <c r="S16" s="11">
        <v>3986.1819999999998</v>
      </c>
      <c r="T16" s="18">
        <v>140</v>
      </c>
      <c r="U16" s="11"/>
      <c r="V16" s="11"/>
      <c r="W16" s="11"/>
      <c r="X16" s="11"/>
      <c r="Y16" s="11"/>
      <c r="Z16" s="11"/>
    </row>
    <row r="17" spans="1:26" x14ac:dyDescent="0.3">
      <c r="A17" s="12">
        <v>12</v>
      </c>
      <c r="B17" s="17" t="s">
        <v>26</v>
      </c>
      <c r="C17" s="11">
        <v>3060.73</v>
      </c>
      <c r="D17" s="11">
        <v>18491.86</v>
      </c>
      <c r="E17" s="11">
        <v>3604.97</v>
      </c>
      <c r="F17" s="11">
        <v>5984.78</v>
      </c>
      <c r="G17" s="21">
        <v>5828.15</v>
      </c>
      <c r="H17" s="22">
        <v>10684.24</v>
      </c>
      <c r="I17" s="11">
        <v>10365.32</v>
      </c>
      <c r="J17" s="11">
        <v>1009.08</v>
      </c>
      <c r="K17" s="11">
        <v>2185.29</v>
      </c>
      <c r="L17" s="11">
        <v>2203.69</v>
      </c>
      <c r="M17" s="11">
        <v>5193.8100000000004</v>
      </c>
      <c r="N17" s="11">
        <v>7019.42</v>
      </c>
      <c r="O17" s="11">
        <v>16161.63</v>
      </c>
      <c r="P17" s="22">
        <v>12618.18</v>
      </c>
      <c r="Q17" s="11">
        <v>4291.5200000000004</v>
      </c>
      <c r="R17" s="11">
        <v>13653.77</v>
      </c>
      <c r="S17" s="11">
        <v>20976.63</v>
      </c>
      <c r="T17" s="22">
        <v>12791.34</v>
      </c>
      <c r="U17" s="11"/>
      <c r="V17" s="11"/>
      <c r="W17" s="11"/>
      <c r="X17" s="11"/>
      <c r="Y17" s="11"/>
      <c r="Z17" s="11"/>
    </row>
    <row r="18" spans="1:26" ht="63" customHeight="1" x14ac:dyDescent="0.3">
      <c r="A18" s="12">
        <v>15</v>
      </c>
      <c r="B18" s="10" t="s">
        <v>27</v>
      </c>
      <c r="C18" s="26">
        <f>(C17+D17)/(C16+D16)</f>
        <v>4.0998442246414211</v>
      </c>
      <c r="D18" s="26"/>
      <c r="E18" s="26">
        <f t="shared" ref="E18" si="8">(E17+F17)/(E16+F16)</f>
        <v>3.2955101541472964</v>
      </c>
      <c r="F18" s="26"/>
      <c r="G18" s="26">
        <f t="shared" ref="G18" si="9">(G17+H17)/(G16+H16)</f>
        <v>3.0800589360729389</v>
      </c>
      <c r="H18" s="26"/>
      <c r="I18" s="26">
        <f t="shared" ref="I18" si="10">(I17+J17)/(I16+J16)</f>
        <v>2.7461613881654605</v>
      </c>
      <c r="J18" s="26"/>
      <c r="K18" s="26">
        <f t="shared" ref="K18" si="11">(K17+L17)/(K16+L16)</f>
        <v>2.9943721375438939</v>
      </c>
      <c r="L18" s="26"/>
      <c r="M18" s="26">
        <f t="shared" ref="M18" si="12">(M17+N17)/(M16+N16)</f>
        <v>3.4358943341022901</v>
      </c>
      <c r="N18" s="26"/>
      <c r="O18" s="26">
        <f t="shared" ref="O18" si="13">(O17+P17)/(O16+P16)</f>
        <v>6.6455882977760439</v>
      </c>
      <c r="P18" s="26"/>
      <c r="Q18" s="26">
        <f t="shared" ref="Q18" si="14">(Q17+R17)/(Q16+R16)</f>
        <v>4.4546919597398675</v>
      </c>
      <c r="R18" s="26"/>
      <c r="S18" s="26">
        <f t="shared" ref="S18" si="15">(S17+T17)/(S16+T16)</f>
        <v>8.1838295063087383</v>
      </c>
      <c r="T18" s="26"/>
      <c r="U18" s="26">
        <v>4.5872999999999999</v>
      </c>
      <c r="V18" s="26"/>
      <c r="W18" s="26">
        <v>4.3437000000000001</v>
      </c>
      <c r="X18" s="26"/>
      <c r="Y18" s="26" t="e">
        <f t="shared" ref="Y18" si="16">(Y17+Z17)/(Y16+Z16)</f>
        <v>#DIV/0!</v>
      </c>
      <c r="Z18" s="26"/>
    </row>
    <row r="19" spans="1:26" ht="10.8" customHeight="1" x14ac:dyDescent="0.3">
      <c r="B19" s="6"/>
      <c r="C19" s="30"/>
      <c r="D19" s="30"/>
      <c r="E19" s="30"/>
      <c r="F19" s="30"/>
      <c r="G19" s="30"/>
      <c r="H19" s="30"/>
    </row>
    <row r="20" spans="1:26" x14ac:dyDescent="0.3">
      <c r="A20" s="8"/>
      <c r="B20" s="5"/>
      <c r="C20" s="9" t="s">
        <v>30</v>
      </c>
      <c r="D20" s="31" t="s">
        <v>31</v>
      </c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26" x14ac:dyDescent="0.3">
      <c r="A21" s="8"/>
      <c r="B21" s="5"/>
      <c r="C21" s="9"/>
      <c r="D21" s="31" t="s">
        <v>32</v>
      </c>
      <c r="E21" s="4"/>
      <c r="F21" s="9"/>
      <c r="G21" s="9"/>
      <c r="H21" s="9"/>
      <c r="I21" s="9"/>
      <c r="J21" s="9"/>
      <c r="K21" s="9"/>
      <c r="L21" s="9"/>
      <c r="M21" s="9"/>
      <c r="N21" s="9"/>
    </row>
    <row r="22" spans="1:26" x14ac:dyDescent="0.3">
      <c r="A22" s="8"/>
      <c r="B22" s="5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1:26" x14ac:dyDescent="0.3">
      <c r="A23" s="8"/>
      <c r="B23" s="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26" x14ac:dyDescent="0.3">
      <c r="A24" s="8"/>
      <c r="B24" s="5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</sheetData>
  <mergeCells count="75">
    <mergeCell ref="K1:L1"/>
    <mergeCell ref="K7:L7"/>
    <mergeCell ref="K8:L8"/>
    <mergeCell ref="K13:L13"/>
    <mergeCell ref="K14:L14"/>
    <mergeCell ref="G1:H1"/>
    <mergeCell ref="C18:D18"/>
    <mergeCell ref="C7:D7"/>
    <mergeCell ref="C8:D8"/>
    <mergeCell ref="C13:D13"/>
    <mergeCell ref="C14:D14"/>
    <mergeCell ref="C1:D1"/>
    <mergeCell ref="E1:F1"/>
    <mergeCell ref="E13:F13"/>
    <mergeCell ref="E14:F14"/>
    <mergeCell ref="E7:F7"/>
    <mergeCell ref="E8:F8"/>
    <mergeCell ref="G7:H7"/>
    <mergeCell ref="G8:H8"/>
    <mergeCell ref="G13:H13"/>
    <mergeCell ref="G14:H14"/>
    <mergeCell ref="I1:J1"/>
    <mergeCell ref="I7:J7"/>
    <mergeCell ref="I8:J8"/>
    <mergeCell ref="I13:J13"/>
    <mergeCell ref="I14:J14"/>
    <mergeCell ref="E19:F19"/>
    <mergeCell ref="E18:F18"/>
    <mergeCell ref="M18:N18"/>
    <mergeCell ref="C19:D19"/>
    <mergeCell ref="G18:H18"/>
    <mergeCell ref="I18:J18"/>
    <mergeCell ref="G19:H19"/>
    <mergeCell ref="K18:L18"/>
    <mergeCell ref="M1:N1"/>
    <mergeCell ref="M7:N7"/>
    <mergeCell ref="M8:N8"/>
    <mergeCell ref="M13:N13"/>
    <mergeCell ref="M14:N14"/>
    <mergeCell ref="O18:P18"/>
    <mergeCell ref="Q1:R1"/>
    <mergeCell ref="Q7:R7"/>
    <mergeCell ref="Q8:R8"/>
    <mergeCell ref="Q13:R13"/>
    <mergeCell ref="Q14:R14"/>
    <mergeCell ref="Q18:R18"/>
    <mergeCell ref="O1:P1"/>
    <mergeCell ref="O7:P7"/>
    <mergeCell ref="O8:P8"/>
    <mergeCell ref="O13:P13"/>
    <mergeCell ref="O14:P14"/>
    <mergeCell ref="S18:T18"/>
    <mergeCell ref="U1:V1"/>
    <mergeCell ref="U7:V7"/>
    <mergeCell ref="U8:V8"/>
    <mergeCell ref="U13:V13"/>
    <mergeCell ref="U14:V14"/>
    <mergeCell ref="U18:V18"/>
    <mergeCell ref="S1:T1"/>
    <mergeCell ref="S7:T7"/>
    <mergeCell ref="S8:T8"/>
    <mergeCell ref="S13:T13"/>
    <mergeCell ref="S14:T14"/>
    <mergeCell ref="W1:X1"/>
    <mergeCell ref="Y1:Z1"/>
    <mergeCell ref="W7:X7"/>
    <mergeCell ref="Y7:Z7"/>
    <mergeCell ref="W8:X8"/>
    <mergeCell ref="Y8:Z8"/>
    <mergeCell ref="W13:X13"/>
    <mergeCell ref="W14:X14"/>
    <mergeCell ref="Y13:Z13"/>
    <mergeCell ref="Y14:Z14"/>
    <mergeCell ref="W18:X18"/>
    <mergeCell ref="Y18:Z18"/>
  </mergeCells>
  <pageMargins left="0.31496062992125984" right="0.19685039370078741" top="0.86614173228346458" bottom="0.98425196850393704" header="0.31496062992125984" footer="0.31496062992125984"/>
  <pageSetup paperSize="9" orientation="landscape" r:id="rId1"/>
  <headerFooter>
    <oddHeader>&amp;C&amp;"-,Получер"С П Р А В К А
за доставени количества и средно претеглена цени на газ, пренос и достъп (капацитет) &amp;R&amp;"-,Получер"&amp;14Алт Ко ООД</oddHeader>
    <oddFooter xml:space="preserve">&amp;R&amp;"-,Получер"&amp;12Управител: .............................
(Ивайло Пешев)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Лист1!Печат_заглавия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 KO LTD</dc:creator>
  <cp:lastModifiedBy>LES</cp:lastModifiedBy>
  <cp:lastPrinted>2022-03-21T07:47:23Z</cp:lastPrinted>
  <dcterms:created xsi:type="dcterms:W3CDTF">2021-03-24T13:52:08Z</dcterms:created>
  <dcterms:modified xsi:type="dcterms:W3CDTF">2022-03-21T08:31:46Z</dcterms:modified>
</cp:coreProperties>
</file>